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8535" windowHeight="11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Лист1!$A$1:$I$50</definedName>
  </definedNames>
  <calcPr calcId="144525"/>
</workbook>
</file>

<file path=xl/calcChain.xml><?xml version="1.0" encoding="utf-8"?>
<calcChain xmlns="http://schemas.openxmlformats.org/spreadsheetml/2006/main">
  <c r="G19" i="1" l="1"/>
  <c r="H46" i="1"/>
  <c r="H45" i="1"/>
  <c r="H44" i="1"/>
  <c r="H38" i="1" l="1"/>
  <c r="H39" i="1"/>
  <c r="H37" i="1"/>
  <c r="H33" i="1"/>
  <c r="H32" i="1"/>
  <c r="H31" i="1"/>
  <c r="H27" i="1"/>
  <c r="H25" i="1" l="1"/>
  <c r="I26" i="1" l="1"/>
  <c r="H26" i="1" s="1"/>
  <c r="I40" i="1" l="1"/>
  <c r="H40" i="1"/>
  <c r="G40" i="1"/>
  <c r="F40" i="1"/>
  <c r="G34" i="1"/>
  <c r="F34" i="1"/>
  <c r="G28" i="1"/>
  <c r="F28" i="1"/>
  <c r="G22" i="1"/>
  <c r="F22" i="1"/>
  <c r="G20" i="1"/>
  <c r="F20" i="1"/>
  <c r="F19" i="1"/>
  <c r="G18" i="1"/>
  <c r="F18" i="1"/>
  <c r="G17" i="1"/>
  <c r="F17" i="1"/>
  <c r="G15" i="1" l="1"/>
  <c r="F15" i="1"/>
  <c r="I34" i="1"/>
  <c r="H34" i="1"/>
  <c r="I28" i="1"/>
  <c r="H28" i="1"/>
  <c r="H22" i="1"/>
  <c r="I22" i="1"/>
  <c r="H17" i="1"/>
  <c r="I17" i="1"/>
  <c r="H18" i="1"/>
  <c r="I18" i="1"/>
  <c r="H19" i="1"/>
  <c r="I19" i="1"/>
  <c r="H20" i="1"/>
  <c r="I20" i="1"/>
  <c r="I15" i="1" l="1"/>
  <c r="H15" i="1"/>
</calcChain>
</file>

<file path=xl/sharedStrings.xml><?xml version="1.0" encoding="utf-8"?>
<sst xmlns="http://schemas.openxmlformats.org/spreadsheetml/2006/main" count="63" uniqueCount="39">
  <si>
    <t>Приложение</t>
  </si>
  <si>
    <t>к  письму управления образования</t>
  </si>
  <si>
    <t>администрации Арсеньевского</t>
  </si>
  <si>
    <t>городского округа</t>
  </si>
  <si>
    <t>ОТЧЕТ</t>
  </si>
  <si>
    <t xml:space="preserve">о ходе реализации муниципальных программ </t>
  </si>
  <si>
    <t xml:space="preserve">по управлению образования администрации Арсеньевского городского округа </t>
  </si>
  <si>
    <t>№ программы согласно Реестру муниципальных программ</t>
  </si>
  <si>
    <t>Наименование программы</t>
  </si>
  <si>
    <t>Нормативный акт о принятии программы</t>
  </si>
  <si>
    <t>Объём финансирования  (тыс. руб.)</t>
  </si>
  <si>
    <t>Источники финансирования</t>
  </si>
  <si>
    <t xml:space="preserve">Сумма финансирования по плану </t>
  </si>
  <si>
    <t>Сумма финансирования по факту</t>
  </si>
  <si>
    <t>всего на период действия программы</t>
  </si>
  <si>
    <t>на отчетный год</t>
  </si>
  <si>
    <t>всего за период действия  программы</t>
  </si>
  <si>
    <t>за отчетный период</t>
  </si>
  <si>
    <t>1.</t>
  </si>
  <si>
    <t>Всего:</t>
  </si>
  <si>
    <t>в том числе:</t>
  </si>
  <si>
    <t>-федеральный бюджет</t>
  </si>
  <si>
    <t>- краевой бюджет</t>
  </si>
  <si>
    <t>- местный бюджет</t>
  </si>
  <si>
    <t>-внебюджетные источники</t>
  </si>
  <si>
    <t>1.1.</t>
  </si>
  <si>
    <t>Подпрограмма «Развитие системы дошкольного образования Арсеньевского городского округа»</t>
  </si>
  <si>
    <t>1.2.</t>
  </si>
  <si>
    <t>Подпрограмма «Развитие системы общего образования Арсеньевского городского округа»</t>
  </si>
  <si>
    <t>1.3.</t>
  </si>
  <si>
    <t>Подпрограмма «Развитие системы дополнительного образования, отдыха, оздоровления и занятости детей и подростков Арсеньевского городского округа»</t>
  </si>
  <si>
    <t>1.4.</t>
  </si>
  <si>
    <t>Отдельные мероприятия</t>
  </si>
  <si>
    <t>№  п/п</t>
  </si>
  <si>
    <t>Муниципальная программа «Развитие образования Арсеньевского городского округа» на 2015-2020 годы</t>
  </si>
  <si>
    <t>Постановление администрации Арсеньевского городского округа от 24 декабря 2014 года № 1188-па «Об утверждении Муниципальной программы «Развитие образования Арсеньевского городского округа» на 2015-2020 годы»</t>
  </si>
  <si>
    <t>за 12 месяцев 2016 года</t>
  </si>
  <si>
    <t>Начальник управления образования                                                                                                             Т.И.Ягодина</t>
  </si>
  <si>
    <t xml:space="preserve">от   20.01.2017           №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</si>
</sst>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="60" workbookViewId="0">
      <selection activeCell="Q44" sqref="Q44"/>
    </sheetView>
  </sheetViews>
  <sheetFormatPr defaultRowHeight="15" x14ac:dyDescent="0.25"/>
  <cols>
    <col min="1" max="1" width="6" customWidth="1"/>
    <col min="2" max="2" width="13.140625" customWidth="1"/>
    <col min="3" max="3" width="22.28515625" customWidth="1"/>
    <col min="4" max="4" width="27.140625" customWidth="1"/>
    <col min="5" max="5" width="15.7109375" customWidth="1"/>
    <col min="6" max="6" width="16.140625" customWidth="1"/>
    <col min="7" max="7" width="12.85546875" customWidth="1"/>
    <col min="8" max="8" width="15.7109375" customWidth="1"/>
    <col min="9" max="9" width="13.85546875" customWidth="1"/>
    <col min="12" max="13" width="10.85546875" bestFit="1" customWidth="1"/>
    <col min="14" max="14" width="12" bestFit="1" customWidth="1"/>
  </cols>
  <sheetData>
    <row r="1" spans="1:10" ht="15" customHeight="1" x14ac:dyDescent="0.3">
      <c r="F1" s="25" t="s">
        <v>0</v>
      </c>
      <c r="G1" s="25"/>
      <c r="H1" s="25"/>
      <c r="I1" s="25"/>
    </row>
    <row r="2" spans="1:10" ht="15" customHeight="1" x14ac:dyDescent="0.3">
      <c r="F2" s="25" t="s">
        <v>1</v>
      </c>
      <c r="G2" s="25"/>
      <c r="H2" s="25"/>
      <c r="I2" s="25"/>
    </row>
    <row r="3" spans="1:10" ht="15" customHeight="1" x14ac:dyDescent="0.3">
      <c r="F3" s="25" t="s">
        <v>2</v>
      </c>
      <c r="G3" s="25"/>
      <c r="H3" s="25"/>
      <c r="I3" s="25"/>
    </row>
    <row r="4" spans="1:10" ht="18.75" x14ac:dyDescent="0.3">
      <c r="F4" s="25" t="s">
        <v>3</v>
      </c>
      <c r="G4" s="25"/>
      <c r="H4" s="25"/>
      <c r="I4" s="25"/>
    </row>
    <row r="5" spans="1:10" ht="18.75" x14ac:dyDescent="0.3">
      <c r="F5" s="25" t="s">
        <v>38</v>
      </c>
      <c r="G5" s="25"/>
      <c r="H5" s="25"/>
      <c r="I5" s="25"/>
    </row>
    <row r="6" spans="1:10" ht="40.5" customHeight="1" x14ac:dyDescent="0.3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0" ht="18.75" x14ac:dyDescent="0.3">
      <c r="A7" s="26" t="s">
        <v>5</v>
      </c>
      <c r="B7" s="26"/>
      <c r="C7" s="26"/>
      <c r="D7" s="26"/>
      <c r="E7" s="26"/>
      <c r="F7" s="26"/>
      <c r="G7" s="26"/>
      <c r="H7" s="26"/>
      <c r="I7" s="26"/>
    </row>
    <row r="8" spans="1:10" ht="18.75" x14ac:dyDescent="0.3">
      <c r="A8" s="27" t="s">
        <v>6</v>
      </c>
      <c r="B8" s="27"/>
      <c r="C8" s="27"/>
      <c r="D8" s="27"/>
      <c r="E8" s="27"/>
      <c r="F8" s="27"/>
      <c r="G8" s="27"/>
      <c r="H8" s="27"/>
      <c r="I8" s="27"/>
    </row>
    <row r="9" spans="1:10" ht="18.75" x14ac:dyDescent="0.3">
      <c r="A9" s="26" t="s">
        <v>36</v>
      </c>
      <c r="B9" s="26"/>
      <c r="C9" s="26"/>
      <c r="D9" s="26"/>
      <c r="E9" s="26"/>
      <c r="F9" s="26"/>
      <c r="G9" s="26"/>
      <c r="H9" s="26"/>
      <c r="I9" s="26"/>
    </row>
    <row r="10" spans="1:10" ht="16.5" x14ac:dyDescent="0.25">
      <c r="A10" s="1"/>
    </row>
    <row r="11" spans="1:10" ht="30" customHeight="1" x14ac:dyDescent="0.25">
      <c r="A11" s="24" t="s">
        <v>33</v>
      </c>
      <c r="B11" s="24" t="s">
        <v>7</v>
      </c>
      <c r="C11" s="31" t="s">
        <v>8</v>
      </c>
      <c r="D11" s="24" t="s">
        <v>9</v>
      </c>
      <c r="E11" s="24" t="s">
        <v>10</v>
      </c>
      <c r="F11" s="24"/>
      <c r="G11" s="24"/>
      <c r="H11" s="24"/>
      <c r="I11" s="24"/>
    </row>
    <row r="12" spans="1:10" ht="42.75" customHeight="1" x14ac:dyDescent="0.25">
      <c r="A12" s="24"/>
      <c r="B12" s="24"/>
      <c r="C12" s="32"/>
      <c r="D12" s="24"/>
      <c r="E12" s="24" t="s">
        <v>11</v>
      </c>
      <c r="F12" s="24" t="s">
        <v>12</v>
      </c>
      <c r="G12" s="24"/>
      <c r="H12" s="24" t="s">
        <v>13</v>
      </c>
      <c r="I12" s="24"/>
    </row>
    <row r="13" spans="1:10" ht="69" customHeight="1" x14ac:dyDescent="0.25">
      <c r="A13" s="24"/>
      <c r="B13" s="24"/>
      <c r="C13" s="33"/>
      <c r="D13" s="24"/>
      <c r="E13" s="24"/>
      <c r="F13" s="3" t="s">
        <v>14</v>
      </c>
      <c r="G13" s="3" t="s">
        <v>15</v>
      </c>
      <c r="H13" s="3" t="s">
        <v>16</v>
      </c>
      <c r="I13" s="3" t="s">
        <v>17</v>
      </c>
    </row>
    <row r="14" spans="1:10" ht="16.5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10" ht="25.5" customHeight="1" x14ac:dyDescent="0.25">
      <c r="A15" s="28" t="s">
        <v>18</v>
      </c>
      <c r="B15" s="29"/>
      <c r="C15" s="28" t="s">
        <v>34</v>
      </c>
      <c r="D15" s="28" t="s">
        <v>35</v>
      </c>
      <c r="E15" s="4" t="s">
        <v>19</v>
      </c>
      <c r="F15" s="16">
        <f>SUM(F17:F20)</f>
        <v>4216890.3789999997</v>
      </c>
      <c r="G15" s="6">
        <f t="shared" ref="G15" si="0">SUM(G17:G20)</f>
        <v>643000.41500000004</v>
      </c>
      <c r="H15" s="16">
        <f t="shared" ref="H15:I15" si="1">SUM(H17:H20)</f>
        <v>1175504.2169999999</v>
      </c>
      <c r="I15" s="16">
        <f t="shared" si="1"/>
        <v>619375.35999999999</v>
      </c>
    </row>
    <row r="16" spans="1:10" ht="30" customHeight="1" x14ac:dyDescent="0.25">
      <c r="A16" s="28"/>
      <c r="B16" s="29"/>
      <c r="C16" s="28"/>
      <c r="D16" s="28"/>
      <c r="E16" s="4" t="s">
        <v>20</v>
      </c>
      <c r="F16" s="6"/>
      <c r="G16" s="6"/>
      <c r="H16" s="6"/>
      <c r="I16" s="6"/>
      <c r="J16" s="11"/>
    </row>
    <row r="17" spans="1:14" ht="37.5" customHeight="1" x14ac:dyDescent="0.25">
      <c r="A17" s="28"/>
      <c r="B17" s="29"/>
      <c r="C17" s="28"/>
      <c r="D17" s="28"/>
      <c r="E17" s="4" t="s">
        <v>21</v>
      </c>
      <c r="F17" s="6">
        <f>SUM(F24,F30,F36,F42)</f>
        <v>2362.6</v>
      </c>
      <c r="G17" s="6">
        <f t="shared" ref="G17" si="2">SUM(G24,G30,G36,G42)</f>
        <v>2362.6</v>
      </c>
      <c r="H17" s="6">
        <f t="shared" ref="H17:I17" si="3">SUM(H24,H30,H36,H42)</f>
        <v>2362.6</v>
      </c>
      <c r="I17" s="6">
        <f t="shared" si="3"/>
        <v>2362.6</v>
      </c>
    </row>
    <row r="18" spans="1:14" ht="36" customHeight="1" x14ac:dyDescent="0.25">
      <c r="A18" s="28"/>
      <c r="B18" s="29"/>
      <c r="C18" s="28"/>
      <c r="D18" s="28"/>
      <c r="E18" s="5" t="s">
        <v>22</v>
      </c>
      <c r="F18" s="16">
        <f>SUM(F25,F31,F37,F44)</f>
        <v>2258349.6069999998</v>
      </c>
      <c r="G18" s="6">
        <f t="shared" ref="G18:G20" si="4">SUM(G25,G31,G37,G44)</f>
        <v>341722.4</v>
      </c>
      <c r="H18" s="16">
        <f t="shared" ref="H18:I18" si="5">SUM(H25,H31,H37,H44)</f>
        <v>687747.41700000002</v>
      </c>
      <c r="I18" s="16">
        <f t="shared" si="5"/>
        <v>341223.56</v>
      </c>
      <c r="L18" s="11"/>
      <c r="M18" s="11"/>
    </row>
    <row r="19" spans="1:14" ht="34.5" customHeight="1" x14ac:dyDescent="0.25">
      <c r="A19" s="28"/>
      <c r="B19" s="29"/>
      <c r="C19" s="28"/>
      <c r="D19" s="28"/>
      <c r="E19" s="5" t="s">
        <v>23</v>
      </c>
      <c r="F19" s="6">
        <f>SUM(F26,F32,F38,F45)</f>
        <v>1314657.8219999999</v>
      </c>
      <c r="G19" s="6">
        <f>SUM(G26,G32,G38,G45)</f>
        <v>229944.91499999998</v>
      </c>
      <c r="H19" s="6">
        <f t="shared" ref="H19:I19" si="6">SUM(H26,H32,H38,H45)</f>
        <v>377845.30000000005</v>
      </c>
      <c r="I19" s="16">
        <f t="shared" si="6"/>
        <v>220592.7</v>
      </c>
      <c r="N19" s="11"/>
    </row>
    <row r="20" spans="1:14" ht="36.75" customHeight="1" x14ac:dyDescent="0.25">
      <c r="A20" s="28"/>
      <c r="B20" s="29"/>
      <c r="C20" s="28"/>
      <c r="D20" s="28"/>
      <c r="E20" s="4" t="s">
        <v>24</v>
      </c>
      <c r="F20" s="6">
        <f>SUM(F27,F33,F39,F46)</f>
        <v>641520.35</v>
      </c>
      <c r="G20" s="6">
        <f t="shared" si="4"/>
        <v>68970.5</v>
      </c>
      <c r="H20" s="6">
        <f t="shared" ref="H20:I20" si="7">SUM(H27,H33,H39,H46)</f>
        <v>107548.9</v>
      </c>
      <c r="I20" s="6">
        <f t="shared" si="7"/>
        <v>55196.5</v>
      </c>
      <c r="N20" s="23"/>
    </row>
    <row r="21" spans="1:14" ht="16.5" x14ac:dyDescent="0.2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8">
        <v>6</v>
      </c>
      <c r="G21" s="8">
        <v>7</v>
      </c>
      <c r="H21" s="3">
        <v>8</v>
      </c>
      <c r="I21" s="3">
        <v>9</v>
      </c>
    </row>
    <row r="22" spans="1:14" ht="16.5" x14ac:dyDescent="0.25">
      <c r="A22" s="24" t="s">
        <v>25</v>
      </c>
      <c r="B22" s="29"/>
      <c r="C22" s="30" t="s">
        <v>26</v>
      </c>
      <c r="D22" s="24"/>
      <c r="E22" s="4" t="s">
        <v>19</v>
      </c>
      <c r="F22" s="7">
        <f>SUM(F24:F27)</f>
        <v>1868431.378</v>
      </c>
      <c r="G22" s="7">
        <f t="shared" ref="G22" si="8">SUM(G24:G27)</f>
        <v>297139.77799999999</v>
      </c>
      <c r="H22" s="7">
        <f t="shared" ref="H22:I22" si="9">SUM(H24:H27)</f>
        <v>525269.29999999993</v>
      </c>
      <c r="I22" s="7">
        <f t="shared" si="9"/>
        <v>279108.80000000005</v>
      </c>
    </row>
    <row r="23" spans="1:14" ht="21.75" customHeight="1" x14ac:dyDescent="0.25">
      <c r="A23" s="24"/>
      <c r="B23" s="29"/>
      <c r="C23" s="30"/>
      <c r="D23" s="24"/>
      <c r="E23" s="4" t="s">
        <v>20</v>
      </c>
      <c r="F23" s="7"/>
      <c r="G23" s="7"/>
      <c r="H23" s="7"/>
      <c r="I23" s="7"/>
    </row>
    <row r="24" spans="1:14" ht="30.75" customHeight="1" x14ac:dyDescent="0.25">
      <c r="A24" s="24"/>
      <c r="B24" s="29"/>
      <c r="C24" s="30"/>
      <c r="D24" s="24"/>
      <c r="E24" s="4" t="s">
        <v>21</v>
      </c>
      <c r="F24" s="7">
        <v>2362.6</v>
      </c>
      <c r="G24" s="7">
        <v>2362.6</v>
      </c>
      <c r="H24" s="12">
        <v>2362.6</v>
      </c>
      <c r="I24" s="7">
        <v>2362.6</v>
      </c>
    </row>
    <row r="25" spans="1:14" ht="30" customHeight="1" x14ac:dyDescent="0.25">
      <c r="A25" s="24"/>
      <c r="B25" s="29"/>
      <c r="C25" s="30"/>
      <c r="D25" s="24"/>
      <c r="E25" s="5" t="s">
        <v>22</v>
      </c>
      <c r="F25" s="7">
        <v>865028.59</v>
      </c>
      <c r="G25" s="7">
        <v>142016.59</v>
      </c>
      <c r="H25" s="12">
        <f>144548+I25</f>
        <v>286564.59999999998</v>
      </c>
      <c r="I25" s="14">
        <v>142016.6</v>
      </c>
      <c r="L25" s="11"/>
    </row>
    <row r="26" spans="1:14" ht="30.75" customHeight="1" x14ac:dyDescent="0.25">
      <c r="A26" s="24"/>
      <c r="B26" s="29"/>
      <c r="C26" s="30"/>
      <c r="D26" s="24"/>
      <c r="E26" s="5" t="s">
        <v>23</v>
      </c>
      <c r="F26" s="7">
        <v>604906.28799999994</v>
      </c>
      <c r="G26" s="7">
        <v>92182.588000000003</v>
      </c>
      <c r="H26" s="12">
        <f>57199.9+I26</f>
        <v>146050.6</v>
      </c>
      <c r="I26" s="14">
        <f>7354.1+81496.6</f>
        <v>88850.700000000012</v>
      </c>
    </row>
    <row r="27" spans="1:14" ht="31.5" customHeight="1" x14ac:dyDescent="0.25">
      <c r="A27" s="24"/>
      <c r="B27" s="29"/>
      <c r="C27" s="30"/>
      <c r="D27" s="24"/>
      <c r="E27" s="4" t="s">
        <v>24</v>
      </c>
      <c r="F27" s="7">
        <v>396133.9</v>
      </c>
      <c r="G27" s="21">
        <v>60578</v>
      </c>
      <c r="H27" s="12">
        <f>44412.6+I27</f>
        <v>90291.5</v>
      </c>
      <c r="I27" s="7">
        <v>45878.9</v>
      </c>
    </row>
    <row r="28" spans="1:14" ht="16.5" x14ac:dyDescent="0.25">
      <c r="A28" s="28" t="s">
        <v>27</v>
      </c>
      <c r="B28" s="29"/>
      <c r="C28" s="28" t="s">
        <v>28</v>
      </c>
      <c r="D28" s="24"/>
      <c r="E28" s="4" t="s">
        <v>19</v>
      </c>
      <c r="F28" s="7">
        <f>SUM(F30:F33)</f>
        <v>1634682.6870000002</v>
      </c>
      <c r="G28" s="7">
        <f t="shared" ref="G28" si="10">SUM(G30:G33)</f>
        <v>264245.087</v>
      </c>
      <c r="H28" s="12">
        <f t="shared" ref="H28:I28" si="11">SUM(H30:H33)</f>
        <v>502495.16000000003</v>
      </c>
      <c r="I28" s="7">
        <f t="shared" si="11"/>
        <v>261633.95999999996</v>
      </c>
    </row>
    <row r="29" spans="1:14" ht="18" customHeight="1" x14ac:dyDescent="0.25">
      <c r="A29" s="28"/>
      <c r="B29" s="29"/>
      <c r="C29" s="28"/>
      <c r="D29" s="24"/>
      <c r="E29" s="5" t="s">
        <v>20</v>
      </c>
      <c r="F29" s="7"/>
      <c r="G29" s="7"/>
      <c r="H29" s="12"/>
      <c r="I29" s="7"/>
    </row>
    <row r="30" spans="1:14" ht="30.75" customHeight="1" x14ac:dyDescent="0.25">
      <c r="A30" s="28"/>
      <c r="B30" s="29"/>
      <c r="C30" s="28"/>
      <c r="D30" s="24"/>
      <c r="E30" s="5" t="s">
        <v>21</v>
      </c>
      <c r="F30" s="7">
        <v>0</v>
      </c>
      <c r="G30" s="7">
        <v>0</v>
      </c>
      <c r="H30" s="12">
        <v>0</v>
      </c>
      <c r="I30" s="7">
        <v>0</v>
      </c>
    </row>
    <row r="31" spans="1:14" ht="30.75" customHeight="1" x14ac:dyDescent="0.25">
      <c r="A31" s="28"/>
      <c r="B31" s="29"/>
      <c r="C31" s="28"/>
      <c r="D31" s="24"/>
      <c r="E31" s="5" t="s">
        <v>22</v>
      </c>
      <c r="F31" s="7">
        <v>1156387.81</v>
      </c>
      <c r="G31" s="7">
        <v>193005.81</v>
      </c>
      <c r="H31" s="12">
        <f>195085.2+I31</f>
        <v>387592.16000000003</v>
      </c>
      <c r="I31" s="14">
        <v>192506.96</v>
      </c>
    </row>
    <row r="32" spans="1:14" ht="30" customHeight="1" x14ac:dyDescent="0.25">
      <c r="A32" s="28"/>
      <c r="B32" s="29"/>
      <c r="C32" s="28"/>
      <c r="D32" s="24"/>
      <c r="E32" s="5" t="s">
        <v>23</v>
      </c>
      <c r="F32" s="7">
        <v>438371.07699999999</v>
      </c>
      <c r="G32" s="21">
        <v>65184.277000000002</v>
      </c>
      <c r="H32" s="12">
        <f>39839.7+I32</f>
        <v>101358.39999999999</v>
      </c>
      <c r="I32" s="14">
        <v>61518.7</v>
      </c>
    </row>
    <row r="33" spans="1:9" ht="30.75" customHeight="1" x14ac:dyDescent="0.25">
      <c r="A33" s="28"/>
      <c r="B33" s="29"/>
      <c r="C33" s="28"/>
      <c r="D33" s="24"/>
      <c r="E33" s="5" t="s">
        <v>24</v>
      </c>
      <c r="F33" s="20">
        <v>39923.800000000003</v>
      </c>
      <c r="G33" s="21">
        <v>6055</v>
      </c>
      <c r="H33" s="12">
        <f>5936.3+I33</f>
        <v>13544.6</v>
      </c>
      <c r="I33" s="7">
        <v>7608.3</v>
      </c>
    </row>
    <row r="34" spans="1:9" ht="19.5" customHeight="1" x14ac:dyDescent="0.25">
      <c r="A34" s="28" t="s">
        <v>29</v>
      </c>
      <c r="B34" s="29"/>
      <c r="C34" s="28" t="s">
        <v>30</v>
      </c>
      <c r="D34" s="24"/>
      <c r="E34" s="4" t="s">
        <v>19</v>
      </c>
      <c r="F34" s="7">
        <f>SUM(F36:F39)</f>
        <v>321872.89999999997</v>
      </c>
      <c r="G34" s="7">
        <f t="shared" ref="G34" si="12">SUM(G36:G39)</f>
        <v>43817</v>
      </c>
      <c r="H34" s="12">
        <f t="shared" ref="H34:I34" si="13">SUM(H36:H39)</f>
        <v>76883.099999999991</v>
      </c>
      <c r="I34" s="7">
        <f t="shared" si="13"/>
        <v>42146.2</v>
      </c>
    </row>
    <row r="35" spans="1:9" ht="20.25" customHeight="1" x14ac:dyDescent="0.25">
      <c r="A35" s="28"/>
      <c r="B35" s="29"/>
      <c r="C35" s="28"/>
      <c r="D35" s="24"/>
      <c r="E35" s="5" t="s">
        <v>20</v>
      </c>
      <c r="F35" s="7"/>
      <c r="G35" s="7"/>
      <c r="H35" s="12"/>
      <c r="I35" s="7"/>
    </row>
    <row r="36" spans="1:9" ht="34.5" customHeight="1" x14ac:dyDescent="0.25">
      <c r="A36" s="28"/>
      <c r="B36" s="29"/>
      <c r="C36" s="28"/>
      <c r="D36" s="24"/>
      <c r="E36" s="5" t="s">
        <v>21</v>
      </c>
      <c r="F36" s="7">
        <v>0</v>
      </c>
      <c r="G36" s="7">
        <v>0</v>
      </c>
      <c r="H36" s="12">
        <v>0</v>
      </c>
      <c r="I36" s="7">
        <v>0</v>
      </c>
    </row>
    <row r="37" spans="1:9" ht="36" customHeight="1" x14ac:dyDescent="0.25">
      <c r="A37" s="28"/>
      <c r="B37" s="29"/>
      <c r="C37" s="28"/>
      <c r="D37" s="24"/>
      <c r="E37" s="5" t="s">
        <v>22</v>
      </c>
      <c r="F37" s="7">
        <v>40124</v>
      </c>
      <c r="G37" s="7">
        <v>6700</v>
      </c>
      <c r="H37" s="12">
        <f>6561+I37</f>
        <v>13261</v>
      </c>
      <c r="I37" s="14">
        <v>6700</v>
      </c>
    </row>
    <row r="38" spans="1:9" ht="36.75" customHeight="1" x14ac:dyDescent="0.25">
      <c r="A38" s="28"/>
      <c r="B38" s="29"/>
      <c r="C38" s="28"/>
      <c r="D38" s="24"/>
      <c r="E38" s="5" t="s">
        <v>23</v>
      </c>
      <c r="F38" s="7">
        <v>271050.8</v>
      </c>
      <c r="G38" s="7">
        <v>35394.5</v>
      </c>
      <c r="H38" s="12">
        <f>26889.1+I38</f>
        <v>61225.7</v>
      </c>
      <c r="I38" s="14">
        <v>34336.6</v>
      </c>
    </row>
    <row r="39" spans="1:9" ht="49.5" x14ac:dyDescent="0.25">
      <c r="A39" s="28"/>
      <c r="B39" s="29"/>
      <c r="C39" s="28"/>
      <c r="D39" s="24"/>
      <c r="E39" s="5" t="s">
        <v>24</v>
      </c>
      <c r="F39" s="7">
        <v>10698.1</v>
      </c>
      <c r="G39" s="7">
        <v>1722.5</v>
      </c>
      <c r="H39" s="12">
        <f>1286.8+I39</f>
        <v>2396.3999999999996</v>
      </c>
      <c r="I39" s="7">
        <v>1109.5999999999999</v>
      </c>
    </row>
    <row r="40" spans="1:9" ht="16.5" x14ac:dyDescent="0.25">
      <c r="A40" s="28" t="s">
        <v>31</v>
      </c>
      <c r="B40" s="29"/>
      <c r="C40" s="28" t="s">
        <v>32</v>
      </c>
      <c r="D40" s="24"/>
      <c r="E40" s="4" t="s">
        <v>19</v>
      </c>
      <c r="F40" s="10">
        <f>SUM(F42,F44,F45,F46)</f>
        <v>391903.41399999999</v>
      </c>
      <c r="G40" s="10">
        <f t="shared" ref="G40" si="14">SUM(G42,G44,G45,G46)</f>
        <v>37798.550000000003</v>
      </c>
      <c r="H40" s="19">
        <f>SUM(H42,H44,H45,H46)</f>
        <v>70856.657000000007</v>
      </c>
      <c r="I40" s="10">
        <f>SUM(I44,I45,I46)</f>
        <v>36486.399999999994</v>
      </c>
    </row>
    <row r="41" spans="1:9" ht="16.5" x14ac:dyDescent="0.25">
      <c r="A41" s="28"/>
      <c r="B41" s="29"/>
      <c r="C41" s="28"/>
      <c r="D41" s="24"/>
      <c r="E41" s="4" t="s">
        <v>20</v>
      </c>
      <c r="F41" s="7"/>
      <c r="G41" s="7"/>
      <c r="H41" s="12"/>
      <c r="I41" s="7"/>
    </row>
    <row r="42" spans="1:9" ht="49.5" x14ac:dyDescent="0.25">
      <c r="A42" s="28"/>
      <c r="B42" s="29"/>
      <c r="C42" s="28"/>
      <c r="D42" s="24"/>
      <c r="E42" s="4" t="s">
        <v>21</v>
      </c>
      <c r="F42" s="7">
        <v>0</v>
      </c>
      <c r="G42" s="7">
        <v>0</v>
      </c>
      <c r="H42" s="12">
        <v>0</v>
      </c>
      <c r="I42" s="7">
        <v>0</v>
      </c>
    </row>
    <row r="43" spans="1:9" ht="16.5" x14ac:dyDescent="0.25">
      <c r="A43" s="3">
        <v>1</v>
      </c>
      <c r="B43" s="3">
        <v>2</v>
      </c>
      <c r="C43" s="3">
        <v>3</v>
      </c>
      <c r="D43" s="3">
        <v>4</v>
      </c>
      <c r="E43" s="3">
        <v>5</v>
      </c>
      <c r="F43" s="8">
        <v>6</v>
      </c>
      <c r="G43" s="8">
        <v>7</v>
      </c>
      <c r="H43" s="13">
        <v>8</v>
      </c>
      <c r="I43" s="9">
        <v>9</v>
      </c>
    </row>
    <row r="44" spans="1:9" ht="33" x14ac:dyDescent="0.25">
      <c r="A44" s="28"/>
      <c r="B44" s="29"/>
      <c r="C44" s="28"/>
      <c r="D44" s="24"/>
      <c r="E44" s="5" t="s">
        <v>22</v>
      </c>
      <c r="F44" s="10">
        <v>196809.20699999999</v>
      </c>
      <c r="G44" s="17">
        <v>0</v>
      </c>
      <c r="H44" s="18">
        <f>329.657+I44</f>
        <v>329.65699999999998</v>
      </c>
      <c r="I44" s="15">
        <v>0</v>
      </c>
    </row>
    <row r="45" spans="1:9" ht="33" x14ac:dyDescent="0.25">
      <c r="A45" s="28"/>
      <c r="B45" s="29"/>
      <c r="C45" s="28"/>
      <c r="D45" s="24"/>
      <c r="E45" s="5" t="s">
        <v>23</v>
      </c>
      <c r="F45" s="10">
        <v>329.65699999999998</v>
      </c>
      <c r="G45" s="22">
        <v>37183.550000000003</v>
      </c>
      <c r="H45" s="14">
        <f>33323.9+I45</f>
        <v>69210.600000000006</v>
      </c>
      <c r="I45" s="14">
        <v>35886.699999999997</v>
      </c>
    </row>
    <row r="46" spans="1:9" ht="49.5" x14ac:dyDescent="0.25">
      <c r="A46" s="28"/>
      <c r="B46" s="29"/>
      <c r="C46" s="28"/>
      <c r="D46" s="24"/>
      <c r="E46" s="5" t="s">
        <v>24</v>
      </c>
      <c r="F46" s="22">
        <v>194764.55</v>
      </c>
      <c r="G46" s="7">
        <v>615</v>
      </c>
      <c r="H46" s="12">
        <f>716.7+I46</f>
        <v>1316.4</v>
      </c>
      <c r="I46" s="20">
        <v>599.70000000000005</v>
      </c>
    </row>
    <row r="47" spans="1:9" ht="17.25" customHeight="1" x14ac:dyDescent="0.25">
      <c r="A47" s="2"/>
    </row>
    <row r="48" spans="1:9" ht="15.75" x14ac:dyDescent="0.25">
      <c r="A48" s="2"/>
    </row>
    <row r="49" spans="1:9" ht="15.75" x14ac:dyDescent="0.25">
      <c r="A49" s="2"/>
    </row>
    <row r="50" spans="1:9" ht="18.75" x14ac:dyDescent="0.3">
      <c r="A50" s="25" t="s">
        <v>37</v>
      </c>
      <c r="B50" s="25"/>
      <c r="C50" s="25"/>
      <c r="D50" s="25"/>
      <c r="E50" s="25"/>
      <c r="F50" s="25"/>
      <c r="G50" s="25"/>
      <c r="H50" s="25"/>
      <c r="I50" s="25"/>
    </row>
  </sheetData>
  <mergeCells count="42">
    <mergeCell ref="B11:B13"/>
    <mergeCell ref="C11:C13"/>
    <mergeCell ref="D11:D13"/>
    <mergeCell ref="E11:I11"/>
    <mergeCell ref="E12:E13"/>
    <mergeCell ref="F12:G12"/>
    <mergeCell ref="H12:I12"/>
    <mergeCell ref="A15:A20"/>
    <mergeCell ref="B15:B20"/>
    <mergeCell ref="C15:C20"/>
    <mergeCell ref="D15:D20"/>
    <mergeCell ref="A22:A27"/>
    <mergeCell ref="B22:B27"/>
    <mergeCell ref="C22:C27"/>
    <mergeCell ref="D22:D27"/>
    <mergeCell ref="C28:C33"/>
    <mergeCell ref="D28:D33"/>
    <mergeCell ref="A34:A39"/>
    <mergeCell ref="B34:B39"/>
    <mergeCell ref="C34:C39"/>
    <mergeCell ref="D34:D39"/>
    <mergeCell ref="F1:I1"/>
    <mergeCell ref="F2:I2"/>
    <mergeCell ref="F3:I3"/>
    <mergeCell ref="F4:I4"/>
    <mergeCell ref="F5:I5"/>
    <mergeCell ref="A11:A13"/>
    <mergeCell ref="A50:I50"/>
    <mergeCell ref="A6:I6"/>
    <mergeCell ref="A7:I7"/>
    <mergeCell ref="A8:I8"/>
    <mergeCell ref="A9:I9"/>
    <mergeCell ref="A40:A42"/>
    <mergeCell ref="B40:B42"/>
    <mergeCell ref="C40:C42"/>
    <mergeCell ref="D40:D42"/>
    <mergeCell ref="A44:A46"/>
    <mergeCell ref="B44:B46"/>
    <mergeCell ref="C44:C46"/>
    <mergeCell ref="D44:D46"/>
    <mergeCell ref="A28:A33"/>
    <mergeCell ref="B28:B33"/>
  </mergeCells>
  <pageMargins left="0.31496062992125984" right="0.31496062992125984" top="0.35433070866141736" bottom="0.35433070866141736" header="0.31496062992125984" footer="0.31496062992125984"/>
  <pageSetup paperSize="9" scale="89" orientation="landscape" r:id="rId1"/>
  <rowBreaks count="2" manualBreakCount="2">
    <brk id="20" max="8" man="1"/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Станислава</dc:creator>
  <cp:lastModifiedBy>Станислава</cp:lastModifiedBy>
  <cp:lastPrinted>2017-01-19T01:35:02Z</cp:lastPrinted>
  <dcterms:created xsi:type="dcterms:W3CDTF">2015-04-06T23:52:26Z</dcterms:created>
  <dcterms:modified xsi:type="dcterms:W3CDTF">2017-07-13T05:48:37Z</dcterms:modified>
</cp:coreProperties>
</file>